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13_ncr:1_{31C055EC-6525-4AA2-9949-94A0FDE36492}" xr6:coauthVersionLast="36" xr6:coauthVersionMax="47" xr10:uidLastSave="{00000000-0000-0000-0000-000000000000}"/>
  <bookViews>
    <workbookView xWindow="0" yWindow="0" windowWidth="28800" windowHeight="11625" xr2:uid="{00000000-000D-0000-FFFF-FFFF00000000}"/>
  </bookViews>
  <sheets>
    <sheet name="Planilha Geral" sheetId="2" r:id="rId1"/>
    <sheet name="Planilha Geral (2)" sheetId="3" r:id="rId2"/>
  </sheets>
  <calcPr calcId="191028"/>
</workbook>
</file>

<file path=xl/calcChain.xml><?xml version="1.0" encoding="utf-8"?>
<calcChain xmlns="http://schemas.openxmlformats.org/spreadsheetml/2006/main">
  <c r="K5" i="2" l="1"/>
  <c r="J3" i="2" l="1"/>
  <c r="J6" i="2"/>
  <c r="J5" i="2"/>
  <c r="J4" i="2"/>
  <c r="K6" i="2" l="1"/>
  <c r="K4" i="2"/>
  <c r="K3" i="2"/>
  <c r="K7" i="2" l="1"/>
  <c r="P15" i="3" l="1"/>
  <c r="Q15" i="3"/>
  <c r="M15" i="3"/>
  <c r="N15" i="3"/>
  <c r="P14" i="3"/>
  <c r="Q14" i="3"/>
  <c r="M14" i="3"/>
  <c r="N14" i="3"/>
  <c r="P13" i="3"/>
  <c r="Q13" i="3"/>
  <c r="M13" i="3"/>
  <c r="N13" i="3"/>
  <c r="P12" i="3"/>
  <c r="Q12" i="3"/>
  <c r="M12" i="3"/>
  <c r="N12" i="3"/>
  <c r="P10" i="3"/>
  <c r="Q10" i="3"/>
  <c r="M10" i="3"/>
  <c r="N10" i="3"/>
  <c r="P9" i="3"/>
  <c r="Q9" i="3"/>
  <c r="M9" i="3"/>
  <c r="N9" i="3"/>
  <c r="P8" i="3"/>
  <c r="Q8" i="3"/>
  <c r="M8" i="3"/>
  <c r="N8" i="3"/>
  <c r="P7" i="3"/>
  <c r="Q7" i="3"/>
  <c r="M7" i="3"/>
  <c r="N7" i="3"/>
  <c r="P5" i="3"/>
  <c r="Q5" i="3"/>
  <c r="M5" i="3"/>
  <c r="N5" i="3"/>
  <c r="P4" i="3"/>
  <c r="Q4" i="3"/>
  <c r="M4" i="3"/>
  <c r="N4" i="3"/>
  <c r="P3" i="3"/>
  <c r="Q3" i="3"/>
  <c r="M3" i="3"/>
  <c r="N3" i="3"/>
  <c r="P2" i="3"/>
  <c r="Q2" i="3"/>
  <c r="Q6" i="3"/>
  <c r="M2" i="3"/>
  <c r="N2" i="3"/>
  <c r="N11" i="3"/>
  <c r="Q11" i="3"/>
  <c r="N16" i="3"/>
  <c r="Q16" i="3"/>
  <c r="N6" i="3"/>
  <c r="Q17" i="3"/>
  <c r="N17" i="3"/>
</calcChain>
</file>

<file path=xl/sharedStrings.xml><?xml version="1.0" encoding="utf-8"?>
<sst xmlns="http://schemas.openxmlformats.org/spreadsheetml/2006/main" count="94" uniqueCount="57">
  <si>
    <t>Lote</t>
  </si>
  <si>
    <t>Item</t>
  </si>
  <si>
    <t>NUC</t>
  </si>
  <si>
    <t>Veículo (vide especificação
no anexo)</t>
  </si>
  <si>
    <t>Unidade</t>
  </si>
  <si>
    <t>Quantidade</t>
  </si>
  <si>
    <t>Orç. 01</t>
  </si>
  <si>
    <t>Orç. 02</t>
  </si>
  <si>
    <t>Orç. 03</t>
  </si>
  <si>
    <t>Orç. 04</t>
  </si>
  <si>
    <t>Orç. 05</t>
  </si>
  <si>
    <t>Orç.06</t>
  </si>
  <si>
    <t>Orç. 07</t>
  </si>
  <si>
    <t>Valor médio
Unitário
R$</t>
  </si>
  <si>
    <t>Valor 
Total
R$</t>
  </si>
  <si>
    <t>Van com saída de Chapecó/SC</t>
  </si>
  <si>
    <t>Km Rodado</t>
  </si>
  <si>
    <t>Disponibilidade veículo Van com saída de Chapecó/SC</t>
  </si>
  <si>
    <t>Hora</t>
  </si>
  <si>
    <t>Van com saída de Pinhalzinho/SC</t>
  </si>
  <si>
    <t>Disponibilidade veículo Van com saída de Pinhalzinho/SC</t>
  </si>
  <si>
    <t>Valor total lote 1</t>
  </si>
  <si>
    <t>Micro-ônibus com saída de Chapecó/SC</t>
  </si>
  <si>
    <t>Disponibilidade veículo Micro-ônibus com saída de Chapecó/SC</t>
  </si>
  <si>
    <t>Micro-ônibus com saída de Pinhalzinho/SC</t>
  </si>
  <si>
    <t>Disponibilidade veículo Micro-ônibus com saída de Pinhalzinho/SC</t>
  </si>
  <si>
    <t>Valor total lote 2</t>
  </si>
  <si>
    <t>Ônibus Convencional com saída de Chapecó/SC</t>
  </si>
  <si>
    <t>Disponibilidade veículo Ônibus Convencional com saída de Chapecó/SC</t>
  </si>
  <si>
    <t>Ônibus Convencional com saída de Pinhalzinho/SC</t>
  </si>
  <si>
    <t>Disponibilidade veículo Ônibus Convencional com saída de Pinhalzinho /SC</t>
  </si>
  <si>
    <t>Valor total lote 4</t>
  </si>
  <si>
    <t>Valor total estimado</t>
  </si>
  <si>
    <t xml:space="preserve"> </t>
  </si>
  <si>
    <t xml:space="preserve">Para a aferição do preço médio dos itens constantes nesta planilha, foram solicitados aos fornecedores que atualizassem os orçamentos fornecidos para a primeira licitação. Isso porque já faziam muitos meses do primeiro orçamento ofertado. Ocorre que alguns fornecedores mantiveram seu preço e outros alteraram, acabando por ficar muito discrepantes entre eles, como pode-se perceber se comparados os valores dos orçamentos 03 e 06. Portanto, a fim de buscar um melhor equiílibrio nos valores apresentados, foi utilizada a MEDIANA para aferir o preço estimado, que será considerado o valor máximo a ser pago pelos serviços. A fórmula da mediana foi utilizada por constituir uma medida de tendência central, e deste modo, representar de uma forma mais robusta os preços praticados no mercado. </t>
  </si>
  <si>
    <t>**</t>
  </si>
  <si>
    <t xml:space="preserve">** </t>
  </si>
  <si>
    <t xml:space="preserve">Orçamento 01 -  JOVANITUR VIAGENS - CNPJ 03.311.208/0001-10 </t>
  </si>
  <si>
    <t>Orçamento 02 -  LOKAR Agência de Viagens e Turismo LTDA  -  CNPJ: 26.125.907/0001-70</t>
  </si>
  <si>
    <t>Orçamento 03 -  João Altair Batistella Ltda. CNPJ 95.155.362/0001-68</t>
  </si>
  <si>
    <t>Orçamento 04 - NEARA -  Agência de Viagens e Turismo Miechuanski LTDA. CNPJ: 09.524.592/0001-15</t>
  </si>
  <si>
    <t xml:space="preserve">Orçamento 05 - Banco de Preços. </t>
  </si>
  <si>
    <t xml:space="preserve">Orçamento 06 - Viagens Chapecó. CNPJ 02.579.062/0001-25. </t>
  </si>
  <si>
    <t xml:space="preserve">Orçamento 07 - valores retirados da Ata de Registro de Preços do Pregão Presencial 1126/2018, realizado pela UDESC Oeste - CEO. VALOR SEM ESPECIFICAR A SAÍDA. </t>
  </si>
  <si>
    <t>Os valores acima são o máximo que a Administração se propõe a pagar.</t>
  </si>
  <si>
    <t>PLANILHA ORÇAMENTÁRIA</t>
  </si>
  <si>
    <t>Carro passeio com saída de Chapecó/SC</t>
  </si>
  <si>
    <t>Disponibilidade veículo carro de passeio com saída de Chapecó/SC</t>
  </si>
  <si>
    <t>Carro passeio com saída de Pinhalzinho/SC</t>
  </si>
  <si>
    <t>Disponibilidade veículo carro de passeio com saída de Pinhalzinho/SC</t>
  </si>
  <si>
    <t>Lokar</t>
  </si>
  <si>
    <t>Neara</t>
  </si>
  <si>
    <t>Viagens Chapecó</t>
  </si>
  <si>
    <t>Orçamento 01</t>
  </si>
  <si>
    <t>Orçamento 02</t>
  </si>
  <si>
    <t>Orçamento 03</t>
  </si>
  <si>
    <t xml:space="preserve">Valor total LOTE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</si>
</sst>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.5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1" fillId="0" borderId="0"/>
    <xf numFmtId="0" fontId="11" fillId="0" borderId="0"/>
    <xf numFmtId="43" fontId="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40">
    <xf numFmtId="0" fontId="0" fillId="0" borderId="0" xfId="0"/>
    <xf numFmtId="3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4" fontId="0" fillId="0" borderId="1" xfId="1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3" borderId="1" xfId="1" applyFont="1" applyFill="1" applyBorder="1" applyAlignment="1">
      <alignment vertical="center"/>
    </xf>
    <xf numFmtId="44" fontId="7" fillId="4" borderId="1" xfId="1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4" fontId="0" fillId="0" borderId="0" xfId="0" applyNumberForma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 wrapText="1"/>
    </xf>
    <xf numFmtId="44" fontId="1" fillId="3" borderId="1" xfId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3" fontId="0" fillId="0" borderId="1" xfId="0" applyNumberForma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44" fontId="6" fillId="0" borderId="0" xfId="0" applyNumberFormat="1" applyFont="1" applyBorder="1" applyAlignment="1">
      <alignment vertical="center"/>
    </xf>
    <xf numFmtId="44" fontId="3" fillId="0" borderId="1" xfId="1" applyFont="1" applyBorder="1" applyAlignment="1">
      <alignment vertical="center"/>
    </xf>
    <xf numFmtId="0" fontId="9" fillId="5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10" fillId="6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7" fillId="4" borderId="2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right" vertical="center"/>
    </xf>
    <xf numFmtId="0" fontId="7" fillId="4" borderId="4" xfId="0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</cellXfs>
  <cellStyles count="18">
    <cellStyle name="Moeda" xfId="1" builtinId="4"/>
    <cellStyle name="Moeda 2" xfId="9" xr:uid="{00000000-0005-0000-0000-000000000000}"/>
    <cellStyle name="Moeda 2 2" xfId="15" xr:uid="{00000000-0005-0000-0000-000001000000}"/>
    <cellStyle name="Moeda 3" xfId="8" xr:uid="{00000000-0005-0000-0000-000002000000}"/>
    <cellStyle name="Moeda 3 2" xfId="14" xr:uid="{00000000-0005-0000-0000-000003000000}"/>
    <cellStyle name="Moeda 4" xfId="13" xr:uid="{00000000-0005-0000-0000-000004000000}"/>
    <cellStyle name="Moeda 5" xfId="7" xr:uid="{00000000-0005-0000-0000-000005000000}"/>
    <cellStyle name="Moeda 6" xfId="3" xr:uid="{00000000-0005-0000-0000-00002F000000}"/>
    <cellStyle name="Normal" xfId="0" builtinId="0"/>
    <cellStyle name="Normal 2 2" xfId="11" xr:uid="{00000000-0005-0000-0000-000007000000}"/>
    <cellStyle name="Normal 2 2 2" xfId="5" xr:uid="{C7C0213C-D91E-4623-9621-9FB59A930939}"/>
    <cellStyle name="Normal 5" xfId="4" xr:uid="{FF368ABE-33E6-40F5-8B8D-1B07C83C9F2C}"/>
    <cellStyle name="Vírgula 2" xfId="12" xr:uid="{00000000-0005-0000-0000-00000B000000}"/>
    <cellStyle name="Vírgula 2 2" xfId="17" xr:uid="{00000000-0005-0000-0000-00000C000000}"/>
    <cellStyle name="Vírgula 2 3" xfId="10" xr:uid="{00000000-0005-0000-0000-00000D000000}"/>
    <cellStyle name="Vírgula 2 3 2" xfId="16" xr:uid="{00000000-0005-0000-0000-00000E000000}"/>
    <cellStyle name="Vírgula 3" xfId="6" xr:uid="{00000000-0005-0000-0000-000038000000}"/>
    <cellStyle name="Vírgula 4" xfId="2" xr:uid="{00000000-0005-0000-0000-000039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3"/>
  <sheetViews>
    <sheetView tabSelected="1" zoomScale="80" zoomScaleNormal="80" workbookViewId="0">
      <selection sqref="A1:K12"/>
    </sheetView>
  </sheetViews>
  <sheetFormatPr defaultRowHeight="15" x14ac:dyDescent="0.25"/>
  <cols>
    <col min="1" max="2" width="9.140625" style="6"/>
    <col min="3" max="3" width="14.5703125" style="6" bestFit="1" customWidth="1"/>
    <col min="4" max="4" width="39.5703125" style="6" customWidth="1"/>
    <col min="5" max="5" width="15.85546875" style="6" customWidth="1"/>
    <col min="6" max="6" width="12.42578125" style="6" customWidth="1"/>
    <col min="7" max="9" width="13.85546875" style="6" customWidth="1"/>
    <col min="10" max="10" width="13.7109375" style="6" customWidth="1"/>
    <col min="11" max="11" width="18.42578125" style="6" customWidth="1"/>
    <col min="12" max="13" width="9.140625" style="6"/>
    <col min="14" max="14" width="15.28515625" style="6" bestFit="1" customWidth="1"/>
    <col min="15" max="15" width="9.140625" style="6"/>
    <col min="16" max="16" width="14.28515625" style="6" bestFit="1" customWidth="1"/>
    <col min="17" max="16384" width="9.140625" style="6"/>
  </cols>
  <sheetData>
    <row r="1" spans="1:14" ht="42" customHeight="1" x14ac:dyDescent="0.25">
      <c r="A1" s="29" t="s">
        <v>45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4" ht="28.5" customHeight="1" x14ac:dyDescent="0.25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3" t="s">
        <v>13</v>
      </c>
      <c r="K2" s="3" t="s">
        <v>14</v>
      </c>
    </row>
    <row r="3" spans="1:14" ht="28.5" customHeight="1" x14ac:dyDescent="0.25">
      <c r="A3" s="25">
        <v>1</v>
      </c>
      <c r="B3" s="15">
        <v>1</v>
      </c>
      <c r="C3" s="15">
        <v>501350010</v>
      </c>
      <c r="D3" s="17" t="s">
        <v>46</v>
      </c>
      <c r="E3" s="15" t="s">
        <v>16</v>
      </c>
      <c r="F3" s="18">
        <v>7000</v>
      </c>
      <c r="G3" s="4">
        <v>4.83</v>
      </c>
      <c r="H3" s="23">
        <v>5.83</v>
      </c>
      <c r="I3" s="4">
        <v>4.9000000000000004</v>
      </c>
      <c r="J3" s="4">
        <f>ROUND(AVERAGE(G3:I3),2)</f>
        <v>5.19</v>
      </c>
      <c r="K3" s="4">
        <f>J3*F3</f>
        <v>36330</v>
      </c>
    </row>
    <row r="4" spans="1:14" ht="28.5" customHeight="1" x14ac:dyDescent="0.25">
      <c r="A4" s="25"/>
      <c r="B4" s="15">
        <v>2</v>
      </c>
      <c r="C4" s="15">
        <v>501350014</v>
      </c>
      <c r="D4" s="17" t="s">
        <v>47</v>
      </c>
      <c r="E4" s="15" t="s">
        <v>18</v>
      </c>
      <c r="F4" s="18">
        <v>350</v>
      </c>
      <c r="G4" s="4">
        <v>26</v>
      </c>
      <c r="H4" s="23">
        <v>32</v>
      </c>
      <c r="I4" s="4">
        <v>18</v>
      </c>
      <c r="J4" s="4">
        <f t="shared" ref="J4:J6" si="0">ROUND(AVERAGE(G4:I4),2)</f>
        <v>25.33</v>
      </c>
      <c r="K4" s="4">
        <f>J4*F4</f>
        <v>8865.5</v>
      </c>
    </row>
    <row r="5" spans="1:14" ht="28.5" customHeight="1" x14ac:dyDescent="0.25">
      <c r="A5" s="25"/>
      <c r="B5" s="15">
        <v>3</v>
      </c>
      <c r="C5" s="15">
        <v>501350010</v>
      </c>
      <c r="D5" s="17" t="s">
        <v>48</v>
      </c>
      <c r="E5" s="15" t="s">
        <v>16</v>
      </c>
      <c r="F5" s="18">
        <v>1500</v>
      </c>
      <c r="G5" s="4">
        <v>5.32</v>
      </c>
      <c r="H5" s="23">
        <v>7.32</v>
      </c>
      <c r="I5" s="4">
        <v>5.9</v>
      </c>
      <c r="J5" s="4">
        <f t="shared" si="0"/>
        <v>6.18</v>
      </c>
      <c r="K5" s="4">
        <f>J5*F5</f>
        <v>9270</v>
      </c>
    </row>
    <row r="6" spans="1:14" ht="28.5" customHeight="1" x14ac:dyDescent="0.25">
      <c r="A6" s="25"/>
      <c r="B6" s="15">
        <v>4</v>
      </c>
      <c r="C6" s="15">
        <v>501350014</v>
      </c>
      <c r="D6" s="17" t="s">
        <v>49</v>
      </c>
      <c r="E6" s="15" t="s">
        <v>18</v>
      </c>
      <c r="F6" s="18">
        <v>100</v>
      </c>
      <c r="G6" s="4">
        <v>26.63</v>
      </c>
      <c r="H6" s="23">
        <v>32.630000000000003</v>
      </c>
      <c r="I6" s="4">
        <v>19.899999999999999</v>
      </c>
      <c r="J6" s="4">
        <f t="shared" si="0"/>
        <v>26.39</v>
      </c>
      <c r="K6" s="4">
        <f>J6*F6</f>
        <v>2639</v>
      </c>
    </row>
    <row r="7" spans="1:14" ht="28.5" customHeight="1" x14ac:dyDescent="0.25">
      <c r="A7" s="26" t="s">
        <v>56</v>
      </c>
      <c r="B7" s="27"/>
      <c r="C7" s="27"/>
      <c r="D7" s="27"/>
      <c r="E7" s="27"/>
      <c r="F7" s="27"/>
      <c r="G7" s="27"/>
      <c r="H7" s="27"/>
      <c r="I7" s="27"/>
      <c r="J7" s="28"/>
      <c r="K7" s="14">
        <f>SUM(K3:K6)</f>
        <v>57104.5</v>
      </c>
    </row>
    <row r="8" spans="1:14" ht="28.5" customHeight="1" x14ac:dyDescent="0.25">
      <c r="A8" s="24" t="s">
        <v>44</v>
      </c>
      <c r="B8" s="24"/>
      <c r="C8" s="24"/>
      <c r="D8" s="24"/>
      <c r="E8" s="24"/>
      <c r="F8" s="24"/>
      <c r="G8" s="24"/>
      <c r="H8" s="24"/>
      <c r="I8" s="24"/>
      <c r="J8" s="24"/>
      <c r="K8" s="24"/>
      <c r="N8" s="11"/>
    </row>
    <row r="9" spans="1:14" x14ac:dyDescent="0.25">
      <c r="I9" s="9"/>
      <c r="J9" s="9"/>
    </row>
    <row r="10" spans="1:14" x14ac:dyDescent="0.25">
      <c r="A10" s="19"/>
      <c r="B10" s="19"/>
      <c r="C10" s="16" t="s">
        <v>53</v>
      </c>
      <c r="D10" s="16" t="s">
        <v>51</v>
      </c>
      <c r="E10" s="19"/>
      <c r="F10" s="19"/>
      <c r="G10" s="19"/>
      <c r="H10" s="19"/>
      <c r="I10" s="19"/>
      <c r="J10" s="19"/>
      <c r="K10" s="22"/>
    </row>
    <row r="11" spans="1:14" x14ac:dyDescent="0.25">
      <c r="A11" s="19"/>
      <c r="B11" s="19"/>
      <c r="C11" s="16" t="s">
        <v>54</v>
      </c>
      <c r="D11" s="16" t="s">
        <v>50</v>
      </c>
      <c r="E11" s="19"/>
      <c r="F11" s="19"/>
      <c r="G11" s="19"/>
      <c r="H11" s="19"/>
      <c r="I11" s="19"/>
      <c r="J11" s="19"/>
      <c r="K11" s="19"/>
    </row>
    <row r="12" spans="1:14" ht="15.75" customHeight="1" x14ac:dyDescent="0.25">
      <c r="A12" s="20"/>
      <c r="B12" s="21"/>
      <c r="C12" s="16" t="s">
        <v>55</v>
      </c>
      <c r="D12" s="16" t="s">
        <v>52</v>
      </c>
      <c r="E12" s="21"/>
      <c r="F12" s="21"/>
      <c r="G12" s="21"/>
      <c r="H12" s="21"/>
      <c r="I12" s="21"/>
      <c r="J12" s="21"/>
      <c r="K12" s="21"/>
    </row>
    <row r="13" spans="1:14" ht="38.25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</sheetData>
  <mergeCells count="4">
    <mergeCell ref="A8:K8"/>
    <mergeCell ref="A3:A6"/>
    <mergeCell ref="A7:J7"/>
    <mergeCell ref="A1:K1"/>
  </mergeCells>
  <pageMargins left="0.25" right="0.25" top="0.75" bottom="0.75" header="0.3" footer="0.3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EAF33-F63C-46B4-B7DD-9242D9C944E2}">
  <sheetPr>
    <pageSetUpPr fitToPage="1"/>
  </sheetPr>
  <dimension ref="A1:T28"/>
  <sheetViews>
    <sheetView zoomScale="80" zoomScaleNormal="80" workbookViewId="0">
      <selection activeCell="M2" sqref="M2"/>
    </sheetView>
  </sheetViews>
  <sheetFormatPr defaultRowHeight="15" x14ac:dyDescent="0.25"/>
  <cols>
    <col min="1" max="2" width="9.140625" style="6"/>
    <col min="3" max="3" width="24.5703125" style="6" customWidth="1"/>
    <col min="4" max="4" width="11.140625" style="6" customWidth="1"/>
    <col min="5" max="5" width="11.28515625" style="6" customWidth="1"/>
    <col min="6" max="9" width="13.85546875" style="6" customWidth="1"/>
    <col min="10" max="10" width="11.7109375" style="6" customWidth="1"/>
    <col min="11" max="11" width="11" style="6" customWidth="1"/>
    <col min="12" max="12" width="11.7109375" style="6" customWidth="1"/>
    <col min="13" max="13" width="13.7109375" style="6" customWidth="1"/>
    <col min="14" max="14" width="18.42578125" style="6" customWidth="1"/>
    <col min="15" max="15" width="9.140625" style="6"/>
    <col min="16" max="16" width="10.28515625" style="6" bestFit="1" customWidth="1"/>
    <col min="17" max="17" width="15.28515625" style="6" bestFit="1" customWidth="1"/>
    <col min="18" max="16384" width="9.140625" style="6"/>
  </cols>
  <sheetData>
    <row r="1" spans="1:17" ht="45.75" customHeight="1" x14ac:dyDescent="0.25">
      <c r="A1" s="2" t="s">
        <v>0</v>
      </c>
      <c r="B1" s="2" t="s">
        <v>1</v>
      </c>
      <c r="C1" s="3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  <c r="M1" s="3" t="s">
        <v>13</v>
      </c>
      <c r="N1" s="3" t="s">
        <v>14</v>
      </c>
    </row>
    <row r="2" spans="1:17" ht="30" x14ac:dyDescent="0.25">
      <c r="A2" s="25">
        <v>1</v>
      </c>
      <c r="B2" s="12">
        <v>1</v>
      </c>
      <c r="C2" s="5" t="s">
        <v>15</v>
      </c>
      <c r="D2" s="12" t="s">
        <v>16</v>
      </c>
      <c r="E2" s="1">
        <v>9000</v>
      </c>
      <c r="F2" s="4" t="s">
        <v>35</v>
      </c>
      <c r="G2" s="4">
        <v>4</v>
      </c>
      <c r="H2" s="4">
        <v>2</v>
      </c>
      <c r="I2" s="4">
        <v>4</v>
      </c>
      <c r="J2" s="4">
        <v>3.79</v>
      </c>
      <c r="K2" s="4">
        <v>5.0999999999999996</v>
      </c>
      <c r="L2" s="4">
        <v>3.32</v>
      </c>
      <c r="M2" s="4">
        <f>ROUND(AVERAGE(F2:L2),2)</f>
        <v>3.7</v>
      </c>
      <c r="N2" s="4">
        <f>M2*E2</f>
        <v>33300</v>
      </c>
      <c r="P2" s="11">
        <f>ROUND(MEDIAN(F2:L2),2)</f>
        <v>3.9</v>
      </c>
      <c r="Q2" s="11">
        <f>P2*E2</f>
        <v>35100</v>
      </c>
    </row>
    <row r="3" spans="1:17" ht="45" x14ac:dyDescent="0.25">
      <c r="A3" s="25"/>
      <c r="B3" s="12">
        <v>2</v>
      </c>
      <c r="C3" s="5" t="s">
        <v>17</v>
      </c>
      <c r="D3" s="12" t="s">
        <v>18</v>
      </c>
      <c r="E3" s="1">
        <v>700</v>
      </c>
      <c r="F3" s="4" t="s">
        <v>35</v>
      </c>
      <c r="G3" s="4">
        <v>20</v>
      </c>
      <c r="H3" s="4">
        <v>12</v>
      </c>
      <c r="I3" s="4">
        <v>25</v>
      </c>
      <c r="J3" s="4" t="s">
        <v>35</v>
      </c>
      <c r="K3" s="4">
        <v>16.2</v>
      </c>
      <c r="L3" s="4">
        <v>20</v>
      </c>
      <c r="M3" s="4">
        <f t="shared" ref="M3:M4" si="0">ROUND(AVERAGE(F3:L3),2)</f>
        <v>18.64</v>
      </c>
      <c r="N3" s="4">
        <f>M3*E3</f>
        <v>13048</v>
      </c>
      <c r="P3" s="11">
        <f t="shared" ref="P3:P5" si="1">ROUND(MEDIAN(F3:L3),2)</f>
        <v>20</v>
      </c>
      <c r="Q3" s="11">
        <f t="shared" ref="Q3:Q5" si="2">P3*E3</f>
        <v>14000</v>
      </c>
    </row>
    <row r="4" spans="1:17" ht="30" x14ac:dyDescent="0.25">
      <c r="A4" s="25"/>
      <c r="B4" s="12">
        <v>3</v>
      </c>
      <c r="C4" s="5" t="s">
        <v>19</v>
      </c>
      <c r="D4" s="12" t="s">
        <v>16</v>
      </c>
      <c r="E4" s="1">
        <v>2500</v>
      </c>
      <c r="F4" s="4">
        <v>3</v>
      </c>
      <c r="G4" s="4">
        <v>4.5</v>
      </c>
      <c r="H4" s="4">
        <v>2</v>
      </c>
      <c r="I4" s="4">
        <v>3.8</v>
      </c>
      <c r="J4" s="4">
        <v>3.79</v>
      </c>
      <c r="K4" s="4">
        <v>5.55</v>
      </c>
      <c r="L4" s="4">
        <v>3.32</v>
      </c>
      <c r="M4" s="4">
        <f t="shared" si="0"/>
        <v>3.71</v>
      </c>
      <c r="N4" s="4">
        <f>M4*E4</f>
        <v>9275</v>
      </c>
      <c r="P4" s="11">
        <f t="shared" si="1"/>
        <v>3.79</v>
      </c>
      <c r="Q4" s="11">
        <f t="shared" si="2"/>
        <v>9475</v>
      </c>
    </row>
    <row r="5" spans="1:17" ht="45" x14ac:dyDescent="0.25">
      <c r="A5" s="25"/>
      <c r="B5" s="12">
        <v>4</v>
      </c>
      <c r="C5" s="5" t="s">
        <v>20</v>
      </c>
      <c r="D5" s="12" t="s">
        <v>18</v>
      </c>
      <c r="E5" s="1">
        <v>100</v>
      </c>
      <c r="F5" s="4" t="s">
        <v>35</v>
      </c>
      <c r="G5" s="4">
        <v>20</v>
      </c>
      <c r="H5" s="4">
        <v>12</v>
      </c>
      <c r="I5" s="4">
        <v>30</v>
      </c>
      <c r="J5" s="4" t="s">
        <v>36</v>
      </c>
      <c r="K5" s="4">
        <v>18.899999999999999</v>
      </c>
      <c r="L5" s="4">
        <v>20</v>
      </c>
      <c r="M5" s="4">
        <f>ROUND(AVERAGE(F5:L5),2)</f>
        <v>20.18</v>
      </c>
      <c r="N5" s="4">
        <f>M5*E5</f>
        <v>2018</v>
      </c>
      <c r="P5" s="11">
        <f t="shared" si="1"/>
        <v>20</v>
      </c>
      <c r="Q5" s="11">
        <f t="shared" si="2"/>
        <v>2000</v>
      </c>
    </row>
    <row r="6" spans="1:17" ht="15.75" x14ac:dyDescent="0.25">
      <c r="A6" s="26" t="s">
        <v>21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8"/>
      <c r="N6" s="7">
        <f>SUM(N2:N5)</f>
        <v>57641</v>
      </c>
      <c r="Q6" s="11">
        <f>SUM(Q2:Q5)</f>
        <v>60575</v>
      </c>
    </row>
    <row r="7" spans="1:17" ht="30" x14ac:dyDescent="0.25">
      <c r="A7" s="25">
        <v>2</v>
      </c>
      <c r="B7" s="12">
        <v>5</v>
      </c>
      <c r="C7" s="5" t="s">
        <v>22</v>
      </c>
      <c r="D7" s="12" t="s">
        <v>16</v>
      </c>
      <c r="E7" s="1">
        <v>10000</v>
      </c>
      <c r="F7" s="4" t="s">
        <v>35</v>
      </c>
      <c r="G7" s="4">
        <v>5.5</v>
      </c>
      <c r="H7" s="4">
        <v>2.5</v>
      </c>
      <c r="I7" s="4">
        <v>5</v>
      </c>
      <c r="J7" s="4">
        <v>3.49</v>
      </c>
      <c r="K7" s="4">
        <v>6.1</v>
      </c>
      <c r="L7" s="4">
        <v>4.01</v>
      </c>
      <c r="M7" s="4">
        <f>ROUND(AVERAGE(F7:L7),2)</f>
        <v>4.43</v>
      </c>
      <c r="N7" s="4">
        <f>M7*E7</f>
        <v>44300</v>
      </c>
      <c r="P7" s="11">
        <f>ROUND(MEDIAN(F7:L7),2)</f>
        <v>4.51</v>
      </c>
      <c r="Q7" s="11">
        <f>P7*E7</f>
        <v>45100</v>
      </c>
    </row>
    <row r="8" spans="1:17" ht="45" x14ac:dyDescent="0.25">
      <c r="A8" s="25"/>
      <c r="B8" s="12">
        <v>6</v>
      </c>
      <c r="C8" s="5" t="s">
        <v>23</v>
      </c>
      <c r="D8" s="12" t="s">
        <v>18</v>
      </c>
      <c r="E8" s="1">
        <v>700</v>
      </c>
      <c r="F8" s="4" t="s">
        <v>35</v>
      </c>
      <c r="G8" s="4">
        <v>20</v>
      </c>
      <c r="H8" s="4">
        <v>12</v>
      </c>
      <c r="I8" s="4">
        <v>28</v>
      </c>
      <c r="J8" s="4" t="s">
        <v>35</v>
      </c>
      <c r="K8" s="4">
        <v>19.899999999999999</v>
      </c>
      <c r="L8" s="4">
        <v>17.850000000000001</v>
      </c>
      <c r="M8" s="4">
        <f>ROUND(AVERAGE(F8:L8),2)</f>
        <v>19.55</v>
      </c>
      <c r="N8" s="4">
        <f>M8*E8</f>
        <v>13685</v>
      </c>
      <c r="P8" s="11">
        <f t="shared" ref="P8:P10" si="3">ROUND(MEDIAN(F8:L8),2)</f>
        <v>19.899999999999999</v>
      </c>
      <c r="Q8" s="11">
        <f t="shared" ref="Q8:Q10" si="4">P8*E8</f>
        <v>13929.999999999998</v>
      </c>
    </row>
    <row r="9" spans="1:17" ht="30" x14ac:dyDescent="0.25">
      <c r="A9" s="25"/>
      <c r="B9" s="12">
        <v>7</v>
      </c>
      <c r="C9" s="5" t="s">
        <v>24</v>
      </c>
      <c r="D9" s="12" t="s">
        <v>16</v>
      </c>
      <c r="E9" s="1">
        <v>2500</v>
      </c>
      <c r="F9" s="4">
        <v>4</v>
      </c>
      <c r="G9" s="4">
        <v>5.5</v>
      </c>
      <c r="H9" s="4">
        <v>2.5</v>
      </c>
      <c r="I9" s="4">
        <v>5.8</v>
      </c>
      <c r="J9" s="4">
        <v>3.49</v>
      </c>
      <c r="K9" s="4">
        <v>6.55</v>
      </c>
      <c r="L9" s="4">
        <v>4.01</v>
      </c>
      <c r="M9" s="4">
        <f>ROUND(AVERAGE(F9:L9),2)</f>
        <v>4.55</v>
      </c>
      <c r="N9" s="4">
        <f>M9*E9</f>
        <v>11375</v>
      </c>
      <c r="P9" s="11">
        <f t="shared" si="3"/>
        <v>4.01</v>
      </c>
      <c r="Q9" s="11">
        <f t="shared" si="4"/>
        <v>10025</v>
      </c>
    </row>
    <row r="10" spans="1:17" ht="45" x14ac:dyDescent="0.25">
      <c r="A10" s="25"/>
      <c r="B10" s="12">
        <v>8</v>
      </c>
      <c r="C10" s="5" t="s">
        <v>25</v>
      </c>
      <c r="D10" s="12" t="s">
        <v>18</v>
      </c>
      <c r="E10" s="1">
        <v>100</v>
      </c>
      <c r="F10" s="4" t="s">
        <v>35</v>
      </c>
      <c r="G10" s="4">
        <v>20</v>
      </c>
      <c r="H10" s="4">
        <v>12</v>
      </c>
      <c r="I10" s="4">
        <v>35</v>
      </c>
      <c r="J10" s="4" t="s">
        <v>35</v>
      </c>
      <c r="K10" s="4">
        <v>22.9</v>
      </c>
      <c r="L10" s="4">
        <v>17.850000000000001</v>
      </c>
      <c r="M10" s="4">
        <f>ROUND(AVERAGE(F10:L10),2)</f>
        <v>21.55</v>
      </c>
      <c r="N10" s="4">
        <f>M10*E10</f>
        <v>2155</v>
      </c>
      <c r="P10" s="11">
        <f t="shared" si="3"/>
        <v>20</v>
      </c>
      <c r="Q10" s="11">
        <f t="shared" si="4"/>
        <v>2000</v>
      </c>
    </row>
    <row r="11" spans="1:17" ht="15.75" x14ac:dyDescent="0.25">
      <c r="A11" s="26" t="s">
        <v>26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8"/>
      <c r="N11" s="7">
        <f>SUM(N7:N10)</f>
        <v>71515</v>
      </c>
      <c r="Q11" s="11">
        <f>SUM(Q7:Q10)</f>
        <v>71055</v>
      </c>
    </row>
    <row r="12" spans="1:17" ht="43.5" customHeight="1" x14ac:dyDescent="0.25">
      <c r="A12" s="25">
        <v>4</v>
      </c>
      <c r="B12" s="12">
        <v>13</v>
      </c>
      <c r="C12" s="5" t="s">
        <v>27</v>
      </c>
      <c r="D12" s="12" t="s">
        <v>16</v>
      </c>
      <c r="E12" s="1">
        <v>5500</v>
      </c>
      <c r="F12" s="4" t="s">
        <v>35</v>
      </c>
      <c r="G12" s="4">
        <v>6.5</v>
      </c>
      <c r="H12" s="4">
        <v>3.5</v>
      </c>
      <c r="I12" s="4">
        <v>6</v>
      </c>
      <c r="J12" s="4">
        <v>6.26</v>
      </c>
      <c r="K12" s="4">
        <v>11.2</v>
      </c>
      <c r="L12" s="4">
        <v>4.78</v>
      </c>
      <c r="M12" s="4">
        <f>ROUND(AVERAGE(F12:L12),2)</f>
        <v>6.37</v>
      </c>
      <c r="N12" s="4">
        <f>M12*E12</f>
        <v>35035</v>
      </c>
      <c r="P12" s="11">
        <f>ROUND(MEDIAN(F12:L12),2)</f>
        <v>6.13</v>
      </c>
      <c r="Q12" s="11">
        <f>P12*E12</f>
        <v>33715</v>
      </c>
    </row>
    <row r="13" spans="1:17" ht="60" customHeight="1" x14ac:dyDescent="0.25">
      <c r="A13" s="25"/>
      <c r="B13" s="12">
        <v>14</v>
      </c>
      <c r="C13" s="5" t="s">
        <v>28</v>
      </c>
      <c r="D13" s="12" t="s">
        <v>18</v>
      </c>
      <c r="E13" s="1">
        <v>650</v>
      </c>
      <c r="F13" s="4" t="s">
        <v>35</v>
      </c>
      <c r="G13" s="4">
        <v>20</v>
      </c>
      <c r="H13" s="4">
        <v>10</v>
      </c>
      <c r="I13" s="4">
        <v>35</v>
      </c>
      <c r="J13" s="4" t="s">
        <v>35</v>
      </c>
      <c r="K13" s="4">
        <v>24.9</v>
      </c>
      <c r="L13" s="4">
        <v>18</v>
      </c>
      <c r="M13" s="4">
        <f>ROUND(AVERAGE(F13:L13),2)</f>
        <v>21.58</v>
      </c>
      <c r="N13" s="4">
        <f>M13*E13</f>
        <v>14026.999999999998</v>
      </c>
      <c r="P13" s="11">
        <f t="shared" ref="P13:P15" si="5">ROUND(MEDIAN(F13:L13),2)</f>
        <v>20</v>
      </c>
      <c r="Q13" s="11">
        <f t="shared" ref="Q13:Q15" si="6">P13*E13</f>
        <v>13000</v>
      </c>
    </row>
    <row r="14" spans="1:17" ht="47.25" customHeight="1" x14ac:dyDescent="0.25">
      <c r="A14" s="25"/>
      <c r="B14" s="12">
        <v>15</v>
      </c>
      <c r="C14" s="5" t="s">
        <v>29</v>
      </c>
      <c r="D14" s="12" t="s">
        <v>16</v>
      </c>
      <c r="E14" s="1">
        <v>2500</v>
      </c>
      <c r="F14" s="4">
        <v>5.5</v>
      </c>
      <c r="G14" s="4">
        <v>8.5</v>
      </c>
      <c r="H14" s="4">
        <v>3.5</v>
      </c>
      <c r="I14" s="4">
        <v>7.5</v>
      </c>
      <c r="J14" s="4">
        <v>6.26</v>
      </c>
      <c r="K14" s="4">
        <v>12.9</v>
      </c>
      <c r="L14" s="4">
        <v>4.78</v>
      </c>
      <c r="M14" s="4">
        <f>ROUND(AVERAGE(F14:L14),2)</f>
        <v>6.99</v>
      </c>
      <c r="N14" s="4">
        <f>M14*E14</f>
        <v>17475</v>
      </c>
      <c r="P14" s="11">
        <f t="shared" si="5"/>
        <v>6.26</v>
      </c>
      <c r="Q14" s="11">
        <f t="shared" si="6"/>
        <v>15650</v>
      </c>
    </row>
    <row r="15" spans="1:17" ht="63" customHeight="1" x14ac:dyDescent="0.25">
      <c r="A15" s="25"/>
      <c r="B15" s="12">
        <v>16</v>
      </c>
      <c r="C15" s="5" t="s">
        <v>30</v>
      </c>
      <c r="D15" s="12" t="s">
        <v>18</v>
      </c>
      <c r="E15" s="1">
        <v>150</v>
      </c>
      <c r="F15" s="4" t="s">
        <v>35</v>
      </c>
      <c r="G15" s="4">
        <v>20</v>
      </c>
      <c r="H15" s="4">
        <v>10</v>
      </c>
      <c r="I15" s="4">
        <v>45</v>
      </c>
      <c r="J15" s="4" t="s">
        <v>35</v>
      </c>
      <c r="K15" s="4">
        <v>25.4</v>
      </c>
      <c r="L15" s="4">
        <v>18</v>
      </c>
      <c r="M15" s="4">
        <f>ROUND(AVERAGE(F15:L15),2)</f>
        <v>23.68</v>
      </c>
      <c r="N15" s="4">
        <f>M15*E15</f>
        <v>3552</v>
      </c>
      <c r="P15" s="11">
        <f t="shared" si="5"/>
        <v>20</v>
      </c>
      <c r="Q15" s="11">
        <f t="shared" si="6"/>
        <v>3000</v>
      </c>
    </row>
    <row r="16" spans="1:17" ht="15.75" x14ac:dyDescent="0.25">
      <c r="A16" s="26" t="s">
        <v>31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8"/>
      <c r="N16" s="7">
        <f>SUM(N12:N15)</f>
        <v>70089</v>
      </c>
      <c r="Q16" s="11">
        <f>SUM(Q12:Q15)</f>
        <v>65365</v>
      </c>
    </row>
    <row r="17" spans="1:20" ht="18.75" customHeight="1" x14ac:dyDescent="0.25">
      <c r="H17" s="34" t="s">
        <v>32</v>
      </c>
      <c r="I17" s="35"/>
      <c r="J17" s="35"/>
      <c r="K17" s="35"/>
      <c r="L17" s="35"/>
      <c r="M17" s="36"/>
      <c r="N17" s="8">
        <f>SUM(N6+N11+N16)</f>
        <v>199245</v>
      </c>
      <c r="Q17" s="11">
        <f>Q16+Q11+Q6</f>
        <v>196995</v>
      </c>
    </row>
    <row r="18" spans="1:20" x14ac:dyDescent="0.25">
      <c r="H18" s="9"/>
      <c r="I18" s="9"/>
      <c r="J18" s="9"/>
      <c r="K18" s="9"/>
      <c r="L18" s="9"/>
      <c r="M18" s="9"/>
    </row>
    <row r="19" spans="1:20" x14ac:dyDescent="0.25">
      <c r="A19" s="37" t="s">
        <v>33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20" x14ac:dyDescent="0.25">
      <c r="A20" s="37" t="s">
        <v>37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</row>
    <row r="21" spans="1:20" ht="15.75" customHeight="1" x14ac:dyDescent="0.25">
      <c r="A21" s="31" t="s">
        <v>38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</row>
    <row r="22" spans="1:20" ht="16.5" customHeight="1" x14ac:dyDescent="0.25">
      <c r="A22" s="31" t="s">
        <v>39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</row>
    <row r="23" spans="1:20" ht="15.75" customHeight="1" x14ac:dyDescent="0.25">
      <c r="A23" s="31" t="s">
        <v>40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</row>
    <row r="24" spans="1:20" ht="13.15" customHeight="1" x14ac:dyDescent="0.25">
      <c r="A24" s="30" t="s">
        <v>41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T24" s="10"/>
    </row>
    <row r="25" spans="1:20" ht="15" customHeight="1" x14ac:dyDescent="0.25">
      <c r="A25" s="31" t="s">
        <v>42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</row>
    <row r="26" spans="1:20" x14ac:dyDescent="0.25">
      <c r="A26" s="31" t="s">
        <v>43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</row>
    <row r="28" spans="1:20" ht="76.5" customHeight="1" x14ac:dyDescent="0.25">
      <c r="A28" s="33" t="s">
        <v>34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</row>
  </sheetData>
  <mergeCells count="16">
    <mergeCell ref="A24:N24"/>
    <mergeCell ref="A25:N25"/>
    <mergeCell ref="A26:N26"/>
    <mergeCell ref="A28:N28"/>
    <mergeCell ref="H17:M17"/>
    <mergeCell ref="A19:N19"/>
    <mergeCell ref="A20:N20"/>
    <mergeCell ref="A21:N21"/>
    <mergeCell ref="A22:N22"/>
    <mergeCell ref="A23:N23"/>
    <mergeCell ref="A16:M16"/>
    <mergeCell ref="A2:A5"/>
    <mergeCell ref="A6:M6"/>
    <mergeCell ref="A7:A10"/>
    <mergeCell ref="A11:M11"/>
    <mergeCell ref="A12:A15"/>
  </mergeCells>
  <pageMargins left="0.25" right="0.25" top="0.75" bottom="0.75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Geral</vt:lpstr>
      <vt:lpstr>Planilha Geral (2)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2023-02-08T18:20:51Z</dcterms:modified>
  <cp:category/>
  <cp:contentStatus/>
</cp:coreProperties>
</file>